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mon\Teaching\Sustainability_Assessment\Course 2021\Lecture 9\Exercise\"/>
    </mc:Choice>
  </mc:AlternateContent>
  <xr:revisionPtr revIDLastSave="0" documentId="8_{96BB55DA-E9C5-4C8D-8E2A-FB856D4E1CCA}" xr6:coauthVersionLast="36" xr6:coauthVersionMax="36" xr10:uidLastSave="{00000000-0000-0000-0000-000000000000}"/>
  <bookViews>
    <workbookView xWindow="0" yWindow="0" windowWidth="25600" windowHeight="10200" xr2:uid="{23E4FCD6-E934-4C8E-BADC-93A39D3EC44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9" i="1" s="1"/>
  <c r="E44" i="1" l="1"/>
  <c r="O23" i="1"/>
  <c r="N23" i="1"/>
  <c r="M23" i="1"/>
  <c r="O20" i="1"/>
  <c r="N20" i="1"/>
  <c r="M20" i="1"/>
  <c r="N19" i="1"/>
  <c r="O19" i="1"/>
  <c r="M19" i="1"/>
  <c r="O24" i="1"/>
  <c r="N24" i="1"/>
  <c r="M24" i="1"/>
  <c r="O22" i="1"/>
  <c r="N22" i="1"/>
  <c r="M22" i="1"/>
  <c r="O21" i="1"/>
  <c r="N21" i="1"/>
  <c r="M21" i="1"/>
  <c r="O18" i="1"/>
  <c r="N18" i="1"/>
  <c r="M18" i="1"/>
  <c r="O17" i="1"/>
  <c r="N17" i="1"/>
  <c r="M17" i="1"/>
  <c r="N16" i="1"/>
  <c r="O16" i="1"/>
  <c r="M16" i="1"/>
  <c r="M31" i="1" l="1"/>
  <c r="M46" i="1"/>
  <c r="N48" i="1"/>
  <c r="N33" i="1"/>
  <c r="M52" i="1"/>
  <c r="M37" i="1"/>
  <c r="O48" i="1"/>
  <c r="O33" i="1"/>
  <c r="N52" i="1"/>
  <c r="N37" i="1"/>
  <c r="M51" i="1"/>
  <c r="M36" i="1"/>
  <c r="M34" i="1"/>
  <c r="M49" i="1"/>
  <c r="O52" i="1"/>
  <c r="O37" i="1"/>
  <c r="N51" i="1"/>
  <c r="N36" i="1"/>
  <c r="M47" i="1"/>
  <c r="M32" i="1"/>
  <c r="O51" i="1"/>
  <c r="O36" i="1"/>
  <c r="M48" i="1"/>
  <c r="M33" i="1"/>
  <c r="M45" i="1"/>
  <c r="M30" i="1"/>
  <c r="O32" i="1"/>
  <c r="O47" i="1"/>
  <c r="M50" i="1"/>
  <c r="M35" i="1"/>
  <c r="N47" i="1"/>
  <c r="N32" i="1"/>
  <c r="M44" i="1"/>
  <c r="M29" i="1"/>
  <c r="N29" i="1"/>
  <c r="N44" i="1"/>
  <c r="O29" i="1"/>
  <c r="O44" i="1"/>
  <c r="N45" i="1"/>
  <c r="N30" i="1"/>
  <c r="O50" i="1"/>
  <c r="O35" i="1"/>
  <c r="N50" i="1"/>
  <c r="N35" i="1"/>
  <c r="N46" i="1"/>
  <c r="N31" i="1"/>
  <c r="O45" i="1"/>
  <c r="O30" i="1"/>
  <c r="O46" i="1"/>
  <c r="O31" i="1"/>
  <c r="N34" i="1"/>
  <c r="N49" i="1"/>
  <c r="O49" i="1"/>
  <c r="O34" i="1"/>
  <c r="S24" i="1"/>
  <c r="R24" i="1"/>
  <c r="Q24" i="1"/>
  <c r="S22" i="1"/>
  <c r="R22" i="1"/>
  <c r="Q22" i="1"/>
  <c r="S21" i="1"/>
  <c r="R21" i="1"/>
  <c r="Q21" i="1"/>
  <c r="S18" i="1"/>
  <c r="R18" i="1"/>
  <c r="Q18" i="1"/>
  <c r="S17" i="1"/>
  <c r="R17" i="1"/>
  <c r="Q17" i="1"/>
  <c r="R16" i="1"/>
  <c r="S16" i="1"/>
  <c r="Q16" i="1"/>
  <c r="S23" i="1"/>
  <c r="R23" i="1"/>
  <c r="Q23" i="1"/>
  <c r="S20" i="1"/>
  <c r="R20" i="1"/>
  <c r="Q20" i="1"/>
  <c r="R19" i="1"/>
  <c r="S19" i="1"/>
  <c r="Q19" i="1"/>
  <c r="K23" i="1"/>
  <c r="J23" i="1"/>
  <c r="I23" i="1"/>
  <c r="K20" i="1"/>
  <c r="J20" i="1"/>
  <c r="I20" i="1"/>
  <c r="J19" i="1"/>
  <c r="K19" i="1"/>
  <c r="I19" i="1"/>
  <c r="K24" i="1"/>
  <c r="J24" i="1"/>
  <c r="I24" i="1"/>
  <c r="K22" i="1"/>
  <c r="J22" i="1"/>
  <c r="I22" i="1"/>
  <c r="K21" i="1"/>
  <c r="J21" i="1"/>
  <c r="I21" i="1"/>
  <c r="K18" i="1"/>
  <c r="J18" i="1"/>
  <c r="I18" i="1"/>
  <c r="K17" i="1"/>
  <c r="J17" i="1"/>
  <c r="I17" i="1"/>
  <c r="J16" i="1"/>
  <c r="K16" i="1"/>
  <c r="I16" i="1"/>
  <c r="G23" i="1"/>
  <c r="F23" i="1"/>
  <c r="E23" i="1"/>
  <c r="G20" i="1"/>
  <c r="F20" i="1"/>
  <c r="E20" i="1"/>
  <c r="F19" i="1"/>
  <c r="G19" i="1"/>
  <c r="E19" i="1"/>
  <c r="G24" i="1"/>
  <c r="F24" i="1"/>
  <c r="E24" i="1"/>
  <c r="G22" i="1"/>
  <c r="F22" i="1"/>
  <c r="E22" i="1"/>
  <c r="G21" i="1"/>
  <c r="F21" i="1"/>
  <c r="E21" i="1"/>
  <c r="G18" i="1"/>
  <c r="F18" i="1"/>
  <c r="E18" i="1"/>
  <c r="G17" i="1"/>
  <c r="F17" i="1"/>
  <c r="E17" i="1"/>
  <c r="F16" i="1"/>
  <c r="G16" i="1"/>
  <c r="E51" i="1" l="1"/>
  <c r="E36" i="1"/>
  <c r="I33" i="1"/>
  <c r="I48" i="1"/>
  <c r="R47" i="1"/>
  <c r="R32" i="1"/>
  <c r="Q34" i="1"/>
  <c r="Q49" i="1"/>
  <c r="S52" i="1"/>
  <c r="S37" i="1"/>
  <c r="G37" i="1"/>
  <c r="G52" i="1"/>
  <c r="F51" i="1"/>
  <c r="F36" i="1"/>
  <c r="I31" i="1"/>
  <c r="I46" i="1"/>
  <c r="J33" i="1"/>
  <c r="J48" i="1"/>
  <c r="Q33" i="1"/>
  <c r="Q48" i="1"/>
  <c r="E32" i="1"/>
  <c r="E47" i="1"/>
  <c r="G36" i="1"/>
  <c r="G51" i="1"/>
  <c r="I37" i="1"/>
  <c r="I52" i="1"/>
  <c r="K48" i="1"/>
  <c r="K33" i="1"/>
  <c r="R48" i="1"/>
  <c r="R33" i="1"/>
  <c r="Q30" i="1"/>
  <c r="Q45" i="1"/>
  <c r="J37" i="1"/>
  <c r="J52" i="1"/>
  <c r="I36" i="1"/>
  <c r="I51" i="1"/>
  <c r="S48" i="1"/>
  <c r="S33" i="1"/>
  <c r="Q50" i="1"/>
  <c r="Q35" i="1"/>
  <c r="E34" i="1"/>
  <c r="E49" i="1"/>
  <c r="E35" i="1"/>
  <c r="E50" i="1"/>
  <c r="I34" i="1"/>
  <c r="I49" i="1"/>
  <c r="K52" i="1"/>
  <c r="K37" i="1"/>
  <c r="J36" i="1"/>
  <c r="J51" i="1"/>
  <c r="Q51" i="1"/>
  <c r="Q36" i="1"/>
  <c r="E33" i="1"/>
  <c r="E48" i="1"/>
  <c r="I32" i="1"/>
  <c r="I47" i="1"/>
  <c r="K36" i="1"/>
  <c r="K51" i="1"/>
  <c r="R51" i="1"/>
  <c r="R36" i="1"/>
  <c r="Q31" i="1"/>
  <c r="Q46" i="1"/>
  <c r="M38" i="1"/>
  <c r="F37" i="1"/>
  <c r="F52" i="1"/>
  <c r="E45" i="1"/>
  <c r="E30" i="1"/>
  <c r="E46" i="1"/>
  <c r="E31" i="1"/>
  <c r="I45" i="1"/>
  <c r="I30" i="1"/>
  <c r="K47" i="1"/>
  <c r="K32" i="1"/>
  <c r="Q32" i="1"/>
  <c r="Q47" i="1"/>
  <c r="S51" i="1"/>
  <c r="S36" i="1"/>
  <c r="Q52" i="1"/>
  <c r="Q37" i="1"/>
  <c r="M53" i="1"/>
  <c r="E52" i="1"/>
  <c r="E37" i="1"/>
  <c r="I50" i="1"/>
  <c r="I35" i="1"/>
  <c r="J47" i="1"/>
  <c r="J32" i="1"/>
  <c r="S47" i="1"/>
  <c r="S32" i="1"/>
  <c r="R52" i="1"/>
  <c r="R37" i="1"/>
  <c r="Q44" i="1"/>
  <c r="Q29" i="1"/>
  <c r="S44" i="1"/>
  <c r="S29" i="1"/>
  <c r="R44" i="1"/>
  <c r="R29" i="1"/>
  <c r="I29" i="1"/>
  <c r="I44" i="1"/>
  <c r="J44" i="1"/>
  <c r="J29" i="1"/>
  <c r="K44" i="1"/>
  <c r="K29" i="1"/>
  <c r="G29" i="1"/>
  <c r="G44" i="1"/>
  <c r="J31" i="1"/>
  <c r="J46" i="1"/>
  <c r="G47" i="1"/>
  <c r="G32" i="1"/>
  <c r="K31" i="1"/>
  <c r="K46" i="1"/>
  <c r="F45" i="1"/>
  <c r="F30" i="1"/>
  <c r="S30" i="1"/>
  <c r="S45" i="1"/>
  <c r="R50" i="1"/>
  <c r="R35" i="1"/>
  <c r="K35" i="1"/>
  <c r="K50" i="1"/>
  <c r="S49" i="1"/>
  <c r="S34" i="1"/>
  <c r="R30" i="1"/>
  <c r="R45" i="1"/>
  <c r="F32" i="1"/>
  <c r="F47" i="1"/>
  <c r="G30" i="1"/>
  <c r="G45" i="1"/>
  <c r="F50" i="1"/>
  <c r="F35" i="1"/>
  <c r="J49" i="1"/>
  <c r="J34" i="1"/>
  <c r="S50" i="1"/>
  <c r="S35" i="1"/>
  <c r="F44" i="1"/>
  <c r="F29" i="1"/>
  <c r="F48" i="1"/>
  <c r="F33" i="1"/>
  <c r="K49" i="1"/>
  <c r="K34" i="1"/>
  <c r="F31" i="1"/>
  <c r="F46" i="1"/>
  <c r="J45" i="1"/>
  <c r="J30" i="1"/>
  <c r="S46" i="1"/>
  <c r="S31" i="1"/>
  <c r="O38" i="1"/>
  <c r="N38" i="1"/>
  <c r="R34" i="1"/>
  <c r="R49" i="1"/>
  <c r="F34" i="1"/>
  <c r="F49" i="1"/>
  <c r="G34" i="1"/>
  <c r="G49" i="1"/>
  <c r="G50" i="1"/>
  <c r="G35" i="1"/>
  <c r="R46" i="1"/>
  <c r="R31" i="1"/>
  <c r="G48" i="1"/>
  <c r="G33" i="1"/>
  <c r="G46" i="1"/>
  <c r="G31" i="1"/>
  <c r="K30" i="1"/>
  <c r="K45" i="1"/>
  <c r="J50" i="1"/>
  <c r="J35" i="1"/>
  <c r="O53" i="1"/>
  <c r="N53" i="1"/>
  <c r="F38" i="1" l="1"/>
  <c r="Q38" i="1"/>
  <c r="Q53" i="1"/>
  <c r="E38" i="1"/>
  <c r="I53" i="1"/>
  <c r="E53" i="1"/>
  <c r="I38" i="1"/>
  <c r="J38" i="1"/>
  <c r="J53" i="1"/>
  <c r="F53" i="1"/>
  <c r="K53" i="1"/>
  <c r="R53" i="1"/>
  <c r="S53" i="1"/>
  <c r="K38" i="1"/>
  <c r="R38" i="1"/>
  <c r="S38" i="1"/>
  <c r="G53" i="1"/>
  <c r="G38" i="1"/>
</calcChain>
</file>

<file path=xl/sharedStrings.xml><?xml version="1.0" encoding="utf-8"?>
<sst xmlns="http://schemas.openxmlformats.org/spreadsheetml/2006/main" count="80" uniqueCount="38">
  <si>
    <t>Dimensions</t>
  </si>
  <si>
    <t>Indicators</t>
  </si>
  <si>
    <t xml:space="preserve">Units </t>
  </si>
  <si>
    <t>Obj</t>
  </si>
  <si>
    <t>AMSTERDAM</t>
  </si>
  <si>
    <t>FRANKFURT</t>
  </si>
  <si>
    <t>STOCKHOLM</t>
  </si>
  <si>
    <t>Social</t>
  </si>
  <si>
    <t xml:space="preserve">Average transport time </t>
  </si>
  <si>
    <t>minutes / km</t>
  </si>
  <si>
    <t>↓</t>
  </si>
  <si>
    <t xml:space="preserve">Social segregation </t>
  </si>
  <si>
    <t>subjective scale from 0 (very low) to 5 (very high)</t>
  </si>
  <si>
    <t>Economic</t>
  </si>
  <si>
    <t xml:space="preserve">Public transport accessibility </t>
  </si>
  <si>
    <t>100 [monthly public transport fee (€) / median income (€)]</t>
  </si>
  <si>
    <t xml:space="preserve">Cycling path density </t>
  </si>
  <si>
    <t>number of cycle lanes (km) / km²</t>
  </si>
  <si>
    <t>↑</t>
  </si>
  <si>
    <t>Public transportation capital</t>
  </si>
  <si>
    <t>100 M$USD</t>
  </si>
  <si>
    <t>Environmental</t>
  </si>
  <si>
    <t>Particulate Matter (PM)</t>
  </si>
  <si>
    <t>index annual mean value</t>
  </si>
  <si>
    <t>Azote dioxide (NO₂)</t>
  </si>
  <si>
    <t xml:space="preserve">Plume Air Quality Index </t>
  </si>
  <si>
    <t>CO₂ emitted by public transportation</t>
  </si>
  <si>
    <t>kg / capita</t>
  </si>
  <si>
    <t>METHOD 1</t>
  </si>
  <si>
    <t>METHOD 2</t>
  </si>
  <si>
    <t>METHOD 3</t>
  </si>
  <si>
    <t>METHOD 4</t>
  </si>
  <si>
    <t>Indicators have equal weights</t>
  </si>
  <si>
    <t>Dimensions have equal weights</t>
  </si>
  <si>
    <t xml:space="preserve">Distance from the best and worst </t>
  </si>
  <si>
    <t xml:space="preserve">Distance from the group leader </t>
  </si>
  <si>
    <t xml:space="preserve">Standard deviation from the mean </t>
  </si>
  <si>
    <t>Distance from the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</si>
</sst>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FF0000"/>
      <name val="Calibri"/>
      <family val="2"/>
    </font>
    <font>
      <sz val="8"/>
      <color rgb="FF548235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413C3A"/>
      </right>
      <top/>
      <bottom style="medium">
        <color rgb="FF413C3A"/>
      </bottom>
      <diagonal/>
    </border>
    <border>
      <left style="medium">
        <color rgb="FF413C3A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413C3A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413C3A"/>
      </bottom>
      <diagonal/>
    </border>
    <border>
      <left/>
      <right style="medium">
        <color rgb="FF000000"/>
      </right>
      <top/>
      <bottom style="medium">
        <color rgb="FF413C3A"/>
      </bottom>
      <diagonal/>
    </border>
    <border>
      <left style="medium">
        <color rgb="FF000000"/>
      </left>
      <right/>
      <top/>
      <bottom style="medium">
        <color rgb="FF413C3A"/>
      </bottom>
      <diagonal/>
    </border>
    <border>
      <left/>
      <right/>
      <top style="medium">
        <color rgb="FF413C3A"/>
      </top>
      <bottom/>
      <diagonal/>
    </border>
    <border>
      <left style="medium">
        <color rgb="FF000000"/>
      </left>
      <right/>
      <top style="medium">
        <color rgb="FF413C3A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413C3A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left" vertical="center" wrapText="1" readingOrder="1"/>
    </xf>
    <xf numFmtId="0" fontId="3" fillId="0" borderId="7" xfId="0" applyFont="1" applyBorder="1" applyAlignment="1">
      <alignment horizontal="left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0" fontId="3" fillId="0" borderId="10" xfId="0" applyFont="1" applyBorder="1" applyAlignment="1">
      <alignment horizontal="left" vertical="center" wrapText="1" readingOrder="1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3" fillId="0" borderId="14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left" vertical="center" wrapText="1" readingOrder="1"/>
    </xf>
    <xf numFmtId="0" fontId="3" fillId="0" borderId="14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3" fillId="0" borderId="16" xfId="0" applyFont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center" wrapText="1" readingOrder="1"/>
    </xf>
    <xf numFmtId="0" fontId="4" fillId="0" borderId="17" xfId="0" applyFont="1" applyBorder="1" applyAlignment="1">
      <alignment horizontal="left" vertical="center" wrapText="1" readingOrder="1"/>
    </xf>
    <xf numFmtId="0" fontId="3" fillId="0" borderId="17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1" fillId="0" borderId="0" xfId="0" applyFont="1"/>
    <xf numFmtId="0" fontId="5" fillId="0" borderId="0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2" fontId="3" fillId="0" borderId="0" xfId="0" applyNumberFormat="1" applyFont="1" applyBorder="1" applyAlignment="1">
      <alignment horizontal="center" vertical="center" wrapText="1" readingOrder="1"/>
    </xf>
    <xf numFmtId="2" fontId="0" fillId="0" borderId="0" xfId="0" applyNumberFormat="1" applyBorder="1"/>
    <xf numFmtId="0" fontId="7" fillId="2" borderId="3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 wrapText="1" readingOrder="1"/>
    </xf>
    <xf numFmtId="0" fontId="9" fillId="0" borderId="0" xfId="0" applyFont="1"/>
    <xf numFmtId="2" fontId="10" fillId="0" borderId="0" xfId="0" applyNumberFormat="1" applyFont="1" applyBorder="1" applyAlignment="1">
      <alignment horizontal="center" vertical="center" wrapText="1" readingOrder="1"/>
    </xf>
    <xf numFmtId="2" fontId="11" fillId="0" borderId="0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ercise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E2">
            <v>3</v>
          </cell>
          <cell r="F2">
            <v>3.2</v>
          </cell>
          <cell r="G2">
            <v>3.05</v>
          </cell>
        </row>
        <row r="3">
          <cell r="E3">
            <v>1</v>
          </cell>
          <cell r="F3">
            <v>1</v>
          </cell>
          <cell r="G3">
            <v>2</v>
          </cell>
        </row>
        <row r="4">
          <cell r="E4">
            <v>2.37</v>
          </cell>
          <cell r="F4">
            <v>2.11</v>
          </cell>
          <cell r="G4">
            <v>2.29</v>
          </cell>
        </row>
        <row r="5">
          <cell r="E5">
            <v>2.75</v>
          </cell>
          <cell r="F5">
            <v>1.01</v>
          </cell>
          <cell r="G5">
            <v>4.04</v>
          </cell>
        </row>
        <row r="6">
          <cell r="E6">
            <v>710.6</v>
          </cell>
          <cell r="F6">
            <v>767.2</v>
          </cell>
          <cell r="G6">
            <v>231.8</v>
          </cell>
        </row>
        <row r="7">
          <cell r="E7">
            <v>28</v>
          </cell>
          <cell r="F7">
            <v>31</v>
          </cell>
          <cell r="G7">
            <v>20</v>
          </cell>
        </row>
        <row r="8">
          <cell r="E8">
            <v>15</v>
          </cell>
          <cell r="F8">
            <v>22</v>
          </cell>
          <cell r="G8">
            <v>18</v>
          </cell>
        </row>
        <row r="9">
          <cell r="E9">
            <v>33</v>
          </cell>
          <cell r="F9">
            <v>38</v>
          </cell>
          <cell r="G9">
            <v>31</v>
          </cell>
        </row>
        <row r="10">
          <cell r="E10">
            <v>1000</v>
          </cell>
          <cell r="F10">
            <v>1750</v>
          </cell>
          <cell r="G10">
            <v>1500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72BF-C2E0-47AC-AF1E-831E6CB6E64B}">
  <dimension ref="A1:S53"/>
  <sheetViews>
    <sheetView tabSelected="1" zoomScale="90" zoomScaleNormal="90" workbookViewId="0">
      <selection activeCell="C7" sqref="C7"/>
    </sheetView>
  </sheetViews>
  <sheetFormatPr defaultRowHeight="14.35" x14ac:dyDescent="0.5"/>
  <cols>
    <col min="1" max="1" width="13.5859375" customWidth="1"/>
    <col min="2" max="2" width="22.29296875" customWidth="1"/>
    <col min="3" max="3" width="29.1171875" customWidth="1"/>
    <col min="4" max="4" width="6.1171875" customWidth="1"/>
    <col min="5" max="19" width="14.703125" customWidth="1"/>
  </cols>
  <sheetData>
    <row r="1" spans="1:19" ht="16" thickBot="1" x14ac:dyDescent="0.55000000000000004">
      <c r="A1" s="1" t="s">
        <v>0</v>
      </c>
      <c r="B1" s="1" t="s">
        <v>1</v>
      </c>
      <c r="C1" s="1" t="s">
        <v>2</v>
      </c>
      <c r="D1" s="2" t="s">
        <v>3</v>
      </c>
      <c r="E1" s="38" t="s">
        <v>4</v>
      </c>
      <c r="F1" s="39" t="s">
        <v>5</v>
      </c>
      <c r="G1" s="39" t="s">
        <v>6</v>
      </c>
    </row>
    <row r="2" spans="1:19" ht="24" customHeight="1" x14ac:dyDescent="0.5">
      <c r="A2" s="3" t="s">
        <v>7</v>
      </c>
      <c r="B2" s="4" t="s">
        <v>8</v>
      </c>
      <c r="C2" s="5" t="s">
        <v>9</v>
      </c>
      <c r="D2" s="6" t="s">
        <v>10</v>
      </c>
      <c r="E2" s="7">
        <v>3</v>
      </c>
      <c r="F2" s="3">
        <v>3.2</v>
      </c>
      <c r="G2" s="3">
        <v>3.05</v>
      </c>
    </row>
    <row r="3" spans="1:19" ht="29" thickBot="1" x14ac:dyDescent="0.55000000000000004">
      <c r="A3" s="8" t="s">
        <v>7</v>
      </c>
      <c r="B3" s="9" t="s">
        <v>11</v>
      </c>
      <c r="C3" s="10" t="s">
        <v>12</v>
      </c>
      <c r="D3" s="11" t="s">
        <v>10</v>
      </c>
      <c r="E3" s="12">
        <v>1</v>
      </c>
      <c r="F3" s="8">
        <v>1</v>
      </c>
      <c r="G3" s="8">
        <v>2</v>
      </c>
    </row>
    <row r="4" spans="1:19" ht="28.7" x14ac:dyDescent="0.5">
      <c r="A4" s="13" t="s">
        <v>13</v>
      </c>
      <c r="B4" s="14" t="s">
        <v>14</v>
      </c>
      <c r="C4" s="15" t="s">
        <v>15</v>
      </c>
      <c r="D4" s="6" t="s">
        <v>10</v>
      </c>
      <c r="E4" s="16">
        <v>2.37</v>
      </c>
      <c r="F4" s="13">
        <v>2.11</v>
      </c>
      <c r="G4" s="13">
        <v>2.29</v>
      </c>
    </row>
    <row r="5" spans="1:19" x14ac:dyDescent="0.5">
      <c r="A5" s="17" t="s">
        <v>13</v>
      </c>
      <c r="B5" s="18" t="s">
        <v>16</v>
      </c>
      <c r="C5" s="19" t="s">
        <v>17</v>
      </c>
      <c r="D5" s="20" t="s">
        <v>18</v>
      </c>
      <c r="E5" s="21">
        <v>2.75</v>
      </c>
      <c r="F5" s="17">
        <v>1.01</v>
      </c>
      <c r="G5" s="17">
        <v>4.04</v>
      </c>
    </row>
    <row r="6" spans="1:19" ht="28.7" x14ac:dyDescent="0.5">
      <c r="A6" s="22" t="s">
        <v>13</v>
      </c>
      <c r="B6" s="23" t="s">
        <v>19</v>
      </c>
      <c r="C6" s="24" t="s">
        <v>20</v>
      </c>
      <c r="D6" s="25" t="s">
        <v>18</v>
      </c>
      <c r="E6" s="26">
        <v>710.6</v>
      </c>
      <c r="F6" s="22">
        <v>767.2</v>
      </c>
      <c r="G6" s="22">
        <v>231.8</v>
      </c>
    </row>
    <row r="7" spans="1:19" x14ac:dyDescent="0.5">
      <c r="A7" s="27" t="s">
        <v>21</v>
      </c>
      <c r="B7" s="28" t="s">
        <v>22</v>
      </c>
      <c r="C7" s="29" t="s">
        <v>23</v>
      </c>
      <c r="D7" s="30" t="s">
        <v>10</v>
      </c>
      <c r="E7" s="31">
        <v>28</v>
      </c>
      <c r="F7" s="27">
        <v>31</v>
      </c>
      <c r="G7" s="27">
        <v>20</v>
      </c>
    </row>
    <row r="8" spans="1:19" x14ac:dyDescent="0.5">
      <c r="A8" s="17" t="s">
        <v>21</v>
      </c>
      <c r="B8" s="18" t="s">
        <v>24</v>
      </c>
      <c r="C8" s="19" t="s">
        <v>23</v>
      </c>
      <c r="D8" s="32" t="s">
        <v>10</v>
      </c>
      <c r="E8" s="21">
        <v>15</v>
      </c>
      <c r="F8" s="17">
        <v>22</v>
      </c>
      <c r="G8" s="17">
        <v>18</v>
      </c>
    </row>
    <row r="9" spans="1:19" x14ac:dyDescent="0.5">
      <c r="A9" s="17" t="s">
        <v>21</v>
      </c>
      <c r="B9" s="18" t="s">
        <v>25</v>
      </c>
      <c r="C9" s="19" t="s">
        <v>23</v>
      </c>
      <c r="D9" s="20" t="s">
        <v>18</v>
      </c>
      <c r="E9" s="21">
        <v>33</v>
      </c>
      <c r="F9" s="17">
        <v>38</v>
      </c>
      <c r="G9" s="17">
        <v>31</v>
      </c>
    </row>
    <row r="10" spans="1:19" ht="28.7" x14ac:dyDescent="0.5">
      <c r="A10" s="17" t="s">
        <v>21</v>
      </c>
      <c r="B10" s="18" t="s">
        <v>26</v>
      </c>
      <c r="C10" s="19" t="s">
        <v>27</v>
      </c>
      <c r="D10" s="32" t="s">
        <v>10</v>
      </c>
      <c r="E10" s="21">
        <v>1000</v>
      </c>
      <c r="F10" s="17">
        <v>1750</v>
      </c>
      <c r="G10" s="17">
        <v>1500</v>
      </c>
    </row>
    <row r="13" spans="1:19" x14ac:dyDescent="0.5">
      <c r="E13" s="33" t="s">
        <v>28</v>
      </c>
      <c r="I13" s="33" t="s">
        <v>29</v>
      </c>
      <c r="M13" s="33" t="s">
        <v>30</v>
      </c>
      <c r="Q13" s="33" t="s">
        <v>31</v>
      </c>
    </row>
    <row r="14" spans="1:19" ht="22.5" customHeight="1" x14ac:dyDescent="0.5">
      <c r="E14" s="50" t="s">
        <v>34</v>
      </c>
      <c r="F14" s="50"/>
      <c r="G14" s="50"/>
      <c r="I14" s="50" t="s">
        <v>35</v>
      </c>
      <c r="J14" s="50"/>
      <c r="K14" s="50"/>
      <c r="M14" s="50" t="s">
        <v>36</v>
      </c>
      <c r="N14" s="50"/>
      <c r="O14" s="50"/>
      <c r="Q14" s="50" t="s">
        <v>37</v>
      </c>
      <c r="R14" s="50"/>
      <c r="S14" s="50"/>
    </row>
    <row r="15" spans="1:19" ht="30" customHeight="1" x14ac:dyDescent="0.5">
      <c r="E15" s="45" t="s">
        <v>4</v>
      </c>
      <c r="F15" s="46" t="s">
        <v>5</v>
      </c>
      <c r="G15" s="46" t="s">
        <v>6</v>
      </c>
      <c r="H15" s="47"/>
      <c r="I15" s="45" t="s">
        <v>4</v>
      </c>
      <c r="J15" s="46" t="s">
        <v>5</v>
      </c>
      <c r="K15" s="46" t="s">
        <v>6</v>
      </c>
      <c r="L15" s="47"/>
      <c r="M15" s="45" t="s">
        <v>4</v>
      </c>
      <c r="N15" s="46" t="s">
        <v>5</v>
      </c>
      <c r="O15" s="46" t="s">
        <v>6</v>
      </c>
      <c r="P15" s="47"/>
      <c r="Q15" s="45" t="s">
        <v>4</v>
      </c>
      <c r="R15" s="46" t="s">
        <v>5</v>
      </c>
      <c r="S15" s="46" t="s">
        <v>6</v>
      </c>
    </row>
    <row r="16" spans="1:19" x14ac:dyDescent="0.5">
      <c r="D16" s="34" t="s">
        <v>10</v>
      </c>
      <c r="E16" s="48">
        <f>100*([1]Sheet1!E2-MAX([1]Sheet1!$E2:$G2))/(MIN([1]Sheet1!$E2:$G2)-MAX([1]Sheet1!$E2:$G2))</f>
        <v>100</v>
      </c>
      <c r="F16" s="49">
        <f>100*([1]Sheet1!F2-MAX([1]Sheet1!$E2:$G2))/(MIN([1]Sheet1!$E2:$G2)-MAX([1]Sheet1!$E2:$G2))</f>
        <v>0</v>
      </c>
      <c r="G16" s="36">
        <f>100*([1]Sheet1!G2-MAX([1]Sheet1!$E2:$G2))/(MIN([1]Sheet1!$E2:$G2)-MAX([1]Sheet1!$E2:$G2))</f>
        <v>75.000000000000114</v>
      </c>
      <c r="H16" s="37"/>
      <c r="I16" s="48">
        <f>100*(MIN([1]Sheet1!$E2:$G2)/[1]Sheet1!E2)</f>
        <v>100</v>
      </c>
      <c r="J16" s="36">
        <f>100*(MIN([1]Sheet1!$E2:$G2)/[1]Sheet1!F2)</f>
        <v>93.75</v>
      </c>
      <c r="K16" s="36">
        <f>100*(MIN([1]Sheet1!$E2:$G2)/[1]Sheet1!G2)</f>
        <v>98.360655737704931</v>
      </c>
      <c r="L16" s="37"/>
      <c r="M16" s="36">
        <f>-([1]Sheet1!E2-AVERAGE([1]Sheet1!$E2:$G2))/STDEV([1]Sheet1!$E2:$G2)</f>
        <v>0.80064076902543613</v>
      </c>
      <c r="N16" s="36">
        <f>-([1]Sheet1!F2-AVERAGE([1]Sheet1!$E2:$G2))/STDEV([1]Sheet1!$E2:$G2)</f>
        <v>-1.120897076635609</v>
      </c>
      <c r="O16" s="36">
        <f>-([1]Sheet1!G2-AVERAGE([1]Sheet1!$E2:$G2))/STDEV([1]Sheet1!$E2:$G2)</f>
        <v>0.32025630761017704</v>
      </c>
      <c r="P16" s="37"/>
      <c r="Q16" s="36">
        <f>100*(1-(([1]Sheet1!E2-AVERAGE([1]Sheet1!$E2:$G2))/AVERAGE([1]Sheet1!$E2:$G2)))</f>
        <v>102.70270270270269</v>
      </c>
      <c r="R16" s="36">
        <f>100*(1-(([1]Sheet1!F2-AVERAGE([1]Sheet1!$E2:$G2))/AVERAGE([1]Sheet1!$E2:$G2)))</f>
        <v>96.21621621621621</v>
      </c>
      <c r="S16" s="36">
        <f>100*(1-(([1]Sheet1!G2-AVERAGE([1]Sheet1!$E2:$G2))/AVERAGE([1]Sheet1!$E2:$G2)))</f>
        <v>101.08108108108109</v>
      </c>
    </row>
    <row r="17" spans="4:19" x14ac:dyDescent="0.5">
      <c r="D17" s="34" t="s">
        <v>10</v>
      </c>
      <c r="E17" s="48">
        <f>100*([1]Sheet1!E3-MAX([1]Sheet1!$E3:$G3))/(MIN([1]Sheet1!$E3:$G3)-MAX([1]Sheet1!$E3:$G3))</f>
        <v>100</v>
      </c>
      <c r="F17" s="48">
        <f>100*([1]Sheet1!F3-MAX([1]Sheet1!$E3:$G3))/(MIN([1]Sheet1!$E3:$G3)-MAX([1]Sheet1!$E3:$G3))</f>
        <v>100</v>
      </c>
      <c r="G17" s="49">
        <f>100*([1]Sheet1!G3-MAX([1]Sheet1!$E3:$G3))/(MIN([1]Sheet1!$E3:$G3)-MAX([1]Sheet1!$E3:$G3))</f>
        <v>0</v>
      </c>
      <c r="H17" s="37"/>
      <c r="I17" s="48">
        <f>100*(MIN([1]Sheet1!$E3:$G3)/[1]Sheet1!E3)</f>
        <v>100</v>
      </c>
      <c r="J17" s="48">
        <f>100*(MIN([1]Sheet1!$E3:$G3)/[1]Sheet1!F3)</f>
        <v>100</v>
      </c>
      <c r="K17" s="36">
        <f>100*(MIN([1]Sheet1!$E3:$G3)/[1]Sheet1!G3)</f>
        <v>50</v>
      </c>
      <c r="L17" s="37"/>
      <c r="M17" s="36">
        <f>-([1]Sheet1!E3-AVERAGE([1]Sheet1!$E3:$G3))/STDEV([1]Sheet1!$E3:$G3)</f>
        <v>0.57735026918962551</v>
      </c>
      <c r="N17" s="36">
        <f>-([1]Sheet1!F3-AVERAGE([1]Sheet1!$E3:$G3))/STDEV([1]Sheet1!$E3:$G3)</f>
        <v>0.57735026918962551</v>
      </c>
      <c r="O17" s="36">
        <f>-([1]Sheet1!G3-AVERAGE([1]Sheet1!$E3:$G3))/STDEV([1]Sheet1!$E3:$G3)</f>
        <v>-1.1547005383792515</v>
      </c>
      <c r="P17" s="37"/>
      <c r="Q17" s="36">
        <f>100*(1-(([1]Sheet1!E3-AVERAGE([1]Sheet1!$E3:$G3))/AVERAGE([1]Sheet1!$E3:$G3)))</f>
        <v>125</v>
      </c>
      <c r="R17" s="36">
        <f>100*(1-(([1]Sheet1!F3-AVERAGE([1]Sheet1!$E3:$G3))/AVERAGE([1]Sheet1!$E3:$G3)))</f>
        <v>125</v>
      </c>
      <c r="S17" s="36">
        <f>100*(1-(([1]Sheet1!G3-AVERAGE([1]Sheet1!$E3:$G3))/AVERAGE([1]Sheet1!$E3:$G3)))</f>
        <v>49.999999999999986</v>
      </c>
    </row>
    <row r="18" spans="4:19" x14ac:dyDescent="0.5">
      <c r="D18" s="34" t="s">
        <v>10</v>
      </c>
      <c r="E18" s="49">
        <f>100*([1]Sheet1!E4-MAX([1]Sheet1!$E4:$G4))/(MIN([1]Sheet1!$E4:$G4)-MAX([1]Sheet1!$E4:$G4))</f>
        <v>0</v>
      </c>
      <c r="F18" s="48">
        <f>100*([1]Sheet1!F4-MAX([1]Sheet1!$E4:$G4))/(MIN([1]Sheet1!$E4:$G4)-MAX([1]Sheet1!$E4:$G4))</f>
        <v>100</v>
      </c>
      <c r="G18" s="36">
        <f>100*([1]Sheet1!G4-MAX([1]Sheet1!$E4:$G4))/(MIN([1]Sheet1!$E4:$G4)-MAX([1]Sheet1!$E4:$G4))</f>
        <v>30.76923076923077</v>
      </c>
      <c r="H18" s="37"/>
      <c r="I18" s="36">
        <f>100*(MIN([1]Sheet1!$E4:$G4)/[1]Sheet1!E4)</f>
        <v>89.029535864978897</v>
      </c>
      <c r="J18" s="48">
        <f>100*(MIN([1]Sheet1!$E4:$G4)/[1]Sheet1!F4)</f>
        <v>100</v>
      </c>
      <c r="K18" s="36">
        <f>100*(MIN([1]Sheet1!$E4:$G4)/[1]Sheet1!G4)</f>
        <v>92.139737991266372</v>
      </c>
      <c r="L18" s="37"/>
      <c r="M18" s="36">
        <f>-([1]Sheet1!E4-AVERAGE([1]Sheet1!$E4:$G4))/STDEV([1]Sheet1!$E4:$G4)</f>
        <v>-0.85106449634698889</v>
      </c>
      <c r="N18" s="36">
        <f>-([1]Sheet1!F4-AVERAGE([1]Sheet1!$E4:$G4))/STDEV([1]Sheet1!$E4:$G4)</f>
        <v>1.1013775835078705</v>
      </c>
      <c r="O18" s="36">
        <f>-([1]Sheet1!G4-AVERAGE([1]Sheet1!$E4:$G4))/STDEV([1]Sheet1!$E4:$G4)</f>
        <v>-0.2503130871608783</v>
      </c>
      <c r="P18" s="37"/>
      <c r="Q18" s="36">
        <f>100*(1-(([1]Sheet1!E4-AVERAGE([1]Sheet1!$E4:$G4))/AVERAGE([1]Sheet1!$E4:$G4)))</f>
        <v>94.977843426883311</v>
      </c>
      <c r="R18" s="36">
        <f>100*(1-(([1]Sheet1!F4-AVERAGE([1]Sheet1!$E4:$G4))/AVERAGE([1]Sheet1!$E4:$G4)))</f>
        <v>106.49926144756279</v>
      </c>
      <c r="S18" s="36">
        <f>100*(1-(([1]Sheet1!G4-AVERAGE([1]Sheet1!$E4:$G4))/AVERAGE([1]Sheet1!$E4:$G4)))</f>
        <v>98.522895125553916</v>
      </c>
    </row>
    <row r="19" spans="4:19" x14ac:dyDescent="0.5">
      <c r="D19" s="35" t="s">
        <v>18</v>
      </c>
      <c r="E19" s="36">
        <f>100*([1]Sheet1!E5-MIN([1]Sheet1!$E5:$G5))/(MAX([1]Sheet1!$E5:$G5)-MIN([1]Sheet1!$E5:$G5))</f>
        <v>57.42574257425742</v>
      </c>
      <c r="F19" s="49">
        <f>100*([1]Sheet1!F5-MIN([1]Sheet1!$E5:$G5))/(MAX([1]Sheet1!$E5:$G5)-MIN([1]Sheet1!$E5:$G5))</f>
        <v>0</v>
      </c>
      <c r="G19" s="48">
        <f>100*([1]Sheet1!G5-MIN([1]Sheet1!$E5:$G5))/(MAX([1]Sheet1!$E5:$G5)-MIN([1]Sheet1!$E5:$G5))</f>
        <v>99.999999999999986</v>
      </c>
      <c r="H19" s="37"/>
      <c r="I19" s="36">
        <f>100*([1]Sheet1!E5/MAX([1]Sheet1!$E5:$G5))</f>
        <v>68.069306930693074</v>
      </c>
      <c r="J19" s="36">
        <f>100*([1]Sheet1!F5/MAX([1]Sheet1!$E5:$G5))</f>
        <v>25</v>
      </c>
      <c r="K19" s="48">
        <f>100*([1]Sheet1!G5/MAX([1]Sheet1!$E5:$G5))</f>
        <v>100</v>
      </c>
      <c r="L19" s="37"/>
      <c r="M19" s="36">
        <f>([1]Sheet1!E5-AVERAGE([1]Sheet1!$E5:$G5))/STDEV([1]Sheet1!$E5:$G5)</f>
        <v>9.8647924464571241E-2</v>
      </c>
      <c r="N19" s="36">
        <f>([1]Sheet1!F5-AVERAGE([1]Sheet1!$E5:$G5))/STDEV([1]Sheet1!$E5:$G5)</f>
        <v>-1.0456679993244558</v>
      </c>
      <c r="O19" s="36">
        <f>([1]Sheet1!G5-AVERAGE([1]Sheet1!$E5:$G5))/STDEV([1]Sheet1!$E5:$G5)</f>
        <v>0.94702007485988449</v>
      </c>
      <c r="P19" s="37"/>
      <c r="Q19" s="36">
        <f>100*([1]Sheet1!E5/AVERAGE([1]Sheet1!$E5:$G5))</f>
        <v>105.76923076923077</v>
      </c>
      <c r="R19" s="36">
        <f>100*([1]Sheet1!F5/AVERAGE([1]Sheet1!$E5:$G5))</f>
        <v>38.846153846153847</v>
      </c>
      <c r="S19" s="36">
        <f>100*([1]Sheet1!G5/AVERAGE([1]Sheet1!$E5:$G5))</f>
        <v>155.38461538461539</v>
      </c>
    </row>
    <row r="20" spans="4:19" x14ac:dyDescent="0.5">
      <c r="D20" s="35" t="s">
        <v>18</v>
      </c>
      <c r="E20" s="36">
        <f>100*([1]Sheet1!E6-MIN([1]Sheet1!$E6:$G6))/(MAX([1]Sheet1!$E6:$G6)-MIN([1]Sheet1!$E6:$G6))</f>
        <v>89.428464699290231</v>
      </c>
      <c r="F20" s="48">
        <f>100*([1]Sheet1!F6-MIN([1]Sheet1!$E6:$G6))/(MAX([1]Sheet1!$E6:$G6)-MIN([1]Sheet1!$E6:$G6))</f>
        <v>100</v>
      </c>
      <c r="G20" s="49">
        <f>100*([1]Sheet1!G6-MIN([1]Sheet1!$E6:$G6))/(MAX([1]Sheet1!$E6:$G6)-MIN([1]Sheet1!$E6:$G6))</f>
        <v>0</v>
      </c>
      <c r="H20" s="37"/>
      <c r="I20" s="36">
        <f>100*([1]Sheet1!E6/MAX([1]Sheet1!$E6:$G6))</f>
        <v>92.622523461939522</v>
      </c>
      <c r="J20" s="48">
        <f>100*([1]Sheet1!F6/MAX([1]Sheet1!$E6:$G6))</f>
        <v>100</v>
      </c>
      <c r="K20" s="36">
        <f>100*([1]Sheet1!G6/MAX([1]Sheet1!$E6:$G6))</f>
        <v>30.213764337851927</v>
      </c>
      <c r="L20" s="37"/>
      <c r="M20" s="36">
        <f>([1]Sheet1!E6-AVERAGE([1]Sheet1!$E6:$G6))/STDEV([1]Sheet1!$E6:$G6)</f>
        <v>0.47845875758032458</v>
      </c>
      <c r="N20" s="36">
        <f>([1]Sheet1!F6-AVERAGE([1]Sheet1!$E6:$G6))/STDEV([1]Sheet1!$E6:$G6)</f>
        <v>0.67088485193640968</v>
      </c>
      <c r="O20" s="36">
        <f>([1]Sheet1!G6-AVERAGE([1]Sheet1!$E6:$G6))/STDEV([1]Sheet1!$E6:$G6)</f>
        <v>-1.149343609516734</v>
      </c>
      <c r="P20" s="37"/>
      <c r="Q20" s="36">
        <f>100*([1]Sheet1!E6/AVERAGE([1]Sheet1!$E6:$G6))</f>
        <v>124.69583528310717</v>
      </c>
      <c r="R20" s="36">
        <f>100*([1]Sheet1!F6/AVERAGE([1]Sheet1!$E6:$G6))</f>
        <v>134.62798315395415</v>
      </c>
      <c r="S20" s="36">
        <f>100*([1]Sheet1!G6/AVERAGE([1]Sheet1!$E6:$G6))</f>
        <v>40.676181562938702</v>
      </c>
    </row>
    <row r="21" spans="4:19" x14ac:dyDescent="0.5">
      <c r="D21" s="34" t="s">
        <v>10</v>
      </c>
      <c r="E21" s="36">
        <f>100*([1]Sheet1!E7-MAX([1]Sheet1!$E7:$G7))/(MIN([1]Sheet1!$E7:$G7)-MAX([1]Sheet1!$E7:$G7))</f>
        <v>27.272727272727273</v>
      </c>
      <c r="F21" s="49">
        <f>100*([1]Sheet1!F7-MAX([1]Sheet1!$E7:$G7))/(MIN([1]Sheet1!$E7:$G7)-MAX([1]Sheet1!$E7:$G7))</f>
        <v>0</v>
      </c>
      <c r="G21" s="48">
        <f>100*([1]Sheet1!G7-MAX([1]Sheet1!$E7:$G7))/(MIN([1]Sheet1!$E7:$G7)-MAX([1]Sheet1!$E7:$G7))</f>
        <v>100</v>
      </c>
      <c r="H21" s="37"/>
      <c r="I21" s="36">
        <f>100*(MIN([1]Sheet1!$E7:$G7)/[1]Sheet1!E7)</f>
        <v>71.428571428571431</v>
      </c>
      <c r="J21" s="36">
        <f>100*(MIN([1]Sheet1!$E7:$G7)/[1]Sheet1!F7)</f>
        <v>64.516129032258064</v>
      </c>
      <c r="K21" s="48">
        <f>100*(MIN([1]Sheet1!$E7:$G7)/[1]Sheet1!G7)</f>
        <v>100</v>
      </c>
      <c r="L21" s="37"/>
      <c r="M21" s="36">
        <f>-([1]Sheet1!E7-AVERAGE([1]Sheet1!$E7:$G7))/STDEV([1]Sheet1!$E7:$G7)</f>
        <v>-0.29310519088027515</v>
      </c>
      <c r="N21" s="36">
        <f>-([1]Sheet1!F7-AVERAGE([1]Sheet1!$E7:$G7))/STDEV([1]Sheet1!$E7:$G7)</f>
        <v>-0.82069453446476992</v>
      </c>
      <c r="O21" s="36">
        <f>-([1]Sheet1!G7-AVERAGE([1]Sheet1!$E7:$G7))/STDEV([1]Sheet1!$E7:$G7)</f>
        <v>1.1137997253450445</v>
      </c>
      <c r="P21" s="37"/>
      <c r="Q21" s="36">
        <f>100*(1-(([1]Sheet1!E7-AVERAGE([1]Sheet1!$E7:$G7))/AVERAGE([1]Sheet1!$E7:$G7)))</f>
        <v>93.670886075949369</v>
      </c>
      <c r="R21" s="36">
        <f>100*(1-(([1]Sheet1!F7-AVERAGE([1]Sheet1!$E7:$G7))/AVERAGE([1]Sheet1!$E7:$G7)))</f>
        <v>82.278481012658219</v>
      </c>
      <c r="S21" s="36">
        <f>100*(1-(([1]Sheet1!G7-AVERAGE([1]Sheet1!$E7:$G7))/AVERAGE([1]Sheet1!$E7:$G7)))</f>
        <v>124.0506329113924</v>
      </c>
    </row>
    <row r="22" spans="4:19" x14ac:dyDescent="0.5">
      <c r="D22" s="34" t="s">
        <v>10</v>
      </c>
      <c r="E22" s="48">
        <f>100*([1]Sheet1!E8-MAX([1]Sheet1!$E8:$G8))/(MIN([1]Sheet1!$E8:$G8)-MAX([1]Sheet1!$E8:$G8))</f>
        <v>100</v>
      </c>
      <c r="F22" s="49">
        <f>100*([1]Sheet1!F8-MAX([1]Sheet1!$E8:$G8))/(MIN([1]Sheet1!$E8:$G8)-MAX([1]Sheet1!$E8:$G8))</f>
        <v>0</v>
      </c>
      <c r="G22" s="36">
        <f>100*([1]Sheet1!G8-MAX([1]Sheet1!$E8:$G8))/(MIN([1]Sheet1!$E8:$G8)-MAX([1]Sheet1!$E8:$G8))</f>
        <v>57.142857142857146</v>
      </c>
      <c r="H22" s="37"/>
      <c r="I22" s="48">
        <f>100*(MIN([1]Sheet1!$E8:$G8)/[1]Sheet1!E8)</f>
        <v>100</v>
      </c>
      <c r="J22" s="36">
        <f>100*(MIN([1]Sheet1!$E8:$G8)/[1]Sheet1!F8)</f>
        <v>68.181818181818173</v>
      </c>
      <c r="K22" s="36">
        <f>100*(MIN([1]Sheet1!$E8:$G8)/[1]Sheet1!G8)</f>
        <v>83.333333333333343</v>
      </c>
      <c r="L22" s="37"/>
      <c r="M22" s="36">
        <f>-([1]Sheet1!E8-AVERAGE([1]Sheet1!$E8:$G8))/STDEV([1]Sheet1!$E8:$G8)</f>
        <v>0.94915799575249937</v>
      </c>
      <c r="N22" s="36">
        <f>-([1]Sheet1!F8-AVERAGE([1]Sheet1!$E8:$G8))/STDEV([1]Sheet1!$E8:$G8)</f>
        <v>-1.0440737953277501</v>
      </c>
      <c r="O22" s="36">
        <f>-([1]Sheet1!G8-AVERAGE([1]Sheet1!$E8:$G8))/STDEV([1]Sheet1!$E8:$G8)</f>
        <v>9.4915799575249635E-2</v>
      </c>
      <c r="P22" s="37"/>
      <c r="Q22" s="36">
        <f>100*(1-(([1]Sheet1!E8-AVERAGE([1]Sheet1!$E8:$G8))/AVERAGE([1]Sheet1!$E8:$G8)))</f>
        <v>118.18181818181816</v>
      </c>
      <c r="R22" s="36">
        <f>100*(1-(([1]Sheet1!F8-AVERAGE([1]Sheet1!$E8:$G8))/AVERAGE([1]Sheet1!$E8:$G8)))</f>
        <v>80</v>
      </c>
      <c r="S22" s="36">
        <f>100*(1-(([1]Sheet1!G8-AVERAGE([1]Sheet1!$E8:$G8))/AVERAGE([1]Sheet1!$E8:$G8)))</f>
        <v>101.81818181818181</v>
      </c>
    </row>
    <row r="23" spans="4:19" x14ac:dyDescent="0.5">
      <c r="D23" s="35" t="s">
        <v>18</v>
      </c>
      <c r="E23" s="36">
        <f>100*([1]Sheet1!E9-MIN([1]Sheet1!$E9:$G9))/(MAX([1]Sheet1!$E9:$G9)-MIN([1]Sheet1!$E9:$G9))</f>
        <v>28.571428571428573</v>
      </c>
      <c r="F23" s="48">
        <f>100*([1]Sheet1!F9-MIN([1]Sheet1!$E9:$G9))/(MAX([1]Sheet1!$E9:$G9)-MIN([1]Sheet1!$E9:$G9))</f>
        <v>100</v>
      </c>
      <c r="G23" s="49">
        <f>100*([1]Sheet1!G9-MIN([1]Sheet1!$E9:$G9))/(MAX([1]Sheet1!$E9:$G9)-MIN([1]Sheet1!$E9:$G9))</f>
        <v>0</v>
      </c>
      <c r="H23" s="37"/>
      <c r="I23" s="36">
        <f>100*([1]Sheet1!E9/MAX([1]Sheet1!$E9:$G9))</f>
        <v>86.842105263157904</v>
      </c>
      <c r="J23" s="48">
        <f>100*([1]Sheet1!F9/MAX([1]Sheet1!$E9:$G9))</f>
        <v>100</v>
      </c>
      <c r="K23" s="36">
        <f>100*([1]Sheet1!G9/MAX([1]Sheet1!$E9:$G9))</f>
        <v>81.578947368421055</v>
      </c>
      <c r="L23" s="37"/>
      <c r="M23" s="36">
        <f>([1]Sheet1!E9-AVERAGE([1]Sheet1!$E9:$G9))/STDEV([1]Sheet1!$E9:$G9)</f>
        <v>-0.27735009811261457</v>
      </c>
      <c r="N23" s="36">
        <f>([1]Sheet1!F9-AVERAGE([1]Sheet1!$E9:$G9))/STDEV([1]Sheet1!$E9:$G9)</f>
        <v>1.1094003924504583</v>
      </c>
      <c r="O23" s="36">
        <f>([1]Sheet1!G9-AVERAGE([1]Sheet1!$E9:$G9))/STDEV([1]Sheet1!$E9:$G9)</f>
        <v>-0.83205029433784372</v>
      </c>
      <c r="P23" s="37"/>
      <c r="Q23" s="36">
        <f>100*([1]Sheet1!E9/AVERAGE([1]Sheet1!$E9:$G9))</f>
        <v>97.058823529411768</v>
      </c>
      <c r="R23" s="36">
        <f>100*([1]Sheet1!F9/AVERAGE([1]Sheet1!$E9:$G9))</f>
        <v>111.76470588235294</v>
      </c>
      <c r="S23" s="36">
        <f>100*([1]Sheet1!G9/AVERAGE([1]Sheet1!$E9:$G9))</f>
        <v>91.17647058823529</v>
      </c>
    </row>
    <row r="24" spans="4:19" x14ac:dyDescent="0.5">
      <c r="D24" s="34" t="s">
        <v>10</v>
      </c>
      <c r="E24" s="48">
        <f>100*([1]Sheet1!E10-MAX([1]Sheet1!$E10:$G10))/(MIN([1]Sheet1!$E10:$G10)-MAX([1]Sheet1!$E10:$G10))</f>
        <v>100</v>
      </c>
      <c r="F24" s="49">
        <f>100*([1]Sheet1!F10-MAX([1]Sheet1!$E10:$G10))/(MIN([1]Sheet1!$E10:$G10)-MAX([1]Sheet1!$E10:$G10))</f>
        <v>0</v>
      </c>
      <c r="G24" s="36">
        <f>100*([1]Sheet1!G10-MAX([1]Sheet1!$E10:$G10))/(MIN([1]Sheet1!$E10:$G10)-MAX([1]Sheet1!$E10:$G10))</f>
        <v>33.333333333333336</v>
      </c>
      <c r="H24" s="37"/>
      <c r="I24" s="48">
        <f>100*(MIN([1]Sheet1!$E10:$G10)/[1]Sheet1!E10)</f>
        <v>100</v>
      </c>
      <c r="J24" s="36">
        <f>100*(MIN([1]Sheet1!$E10:$G10)/[1]Sheet1!F10)</f>
        <v>57.142857142857139</v>
      </c>
      <c r="K24" s="36">
        <f>100*(MIN([1]Sheet1!$E10:$G10)/[1]Sheet1!G10)</f>
        <v>66.666666666666657</v>
      </c>
      <c r="L24" s="37"/>
      <c r="M24" s="36">
        <f>-([1]Sheet1!E10-AVERAGE([1]Sheet1!$E10:$G10))/STDEV([1]Sheet1!$E10:$G10)</f>
        <v>1.0910894511799616</v>
      </c>
      <c r="N24" s="36">
        <f>-([1]Sheet1!F10-AVERAGE([1]Sheet1!$E10:$G10))/STDEV([1]Sheet1!$E10:$G10)</f>
        <v>-0.87287156094396889</v>
      </c>
      <c r="O24" s="36">
        <f>-([1]Sheet1!G10-AVERAGE([1]Sheet1!$E10:$G10))/STDEV([1]Sheet1!$E10:$G10)</f>
        <v>-0.21821789023599206</v>
      </c>
      <c r="P24" s="37"/>
      <c r="Q24" s="36">
        <f>100*(1-(([1]Sheet1!E10-AVERAGE([1]Sheet1!$E10:$G10))/AVERAGE([1]Sheet1!$E10:$G10)))</f>
        <v>129.41176470588235</v>
      </c>
      <c r="R24" s="36">
        <f>100*(1-(([1]Sheet1!F10-AVERAGE([1]Sheet1!$E10:$G10))/AVERAGE([1]Sheet1!$E10:$G10)))</f>
        <v>76.47058823529413</v>
      </c>
      <c r="S24" s="36">
        <f>100*(1-(([1]Sheet1!G10-AVERAGE([1]Sheet1!$E10:$G10))/AVERAGE([1]Sheet1!$E10:$G10)))</f>
        <v>94.117647058823536</v>
      </c>
    </row>
    <row r="28" spans="4:19" ht="25.5" customHeight="1" x14ac:dyDescent="0.5">
      <c r="E28" s="50" t="s">
        <v>33</v>
      </c>
      <c r="F28" s="50"/>
      <c r="G28" s="50"/>
      <c r="I28" s="50" t="s">
        <v>33</v>
      </c>
      <c r="J28" s="50"/>
      <c r="K28" s="50"/>
      <c r="M28" s="50" t="s">
        <v>33</v>
      </c>
      <c r="N28" s="50"/>
      <c r="O28" s="50"/>
      <c r="Q28" s="50" t="s">
        <v>33</v>
      </c>
      <c r="R28" s="50"/>
      <c r="S28" s="50"/>
    </row>
    <row r="29" spans="4:19" x14ac:dyDescent="0.5">
      <c r="E29" s="40">
        <f t="shared" ref="E29:O29" si="0">E16/6</f>
        <v>16.666666666666668</v>
      </c>
      <c r="F29" s="40">
        <f t="shared" si="0"/>
        <v>0</v>
      </c>
      <c r="G29" s="40">
        <f t="shared" si="0"/>
        <v>12.50000000000002</v>
      </c>
      <c r="H29" s="40"/>
      <c r="I29" s="40">
        <f t="shared" si="0"/>
        <v>16.666666666666668</v>
      </c>
      <c r="J29" s="40">
        <f t="shared" si="0"/>
        <v>15.625</v>
      </c>
      <c r="K29" s="40">
        <f t="shared" si="0"/>
        <v>16.393442622950822</v>
      </c>
      <c r="L29" s="40"/>
      <c r="M29" s="40">
        <f t="shared" si="0"/>
        <v>0.13344012817090603</v>
      </c>
      <c r="N29" s="40">
        <f t="shared" si="0"/>
        <v>-0.18681617943926818</v>
      </c>
      <c r="O29" s="40">
        <f t="shared" si="0"/>
        <v>5.337605126836284E-2</v>
      </c>
      <c r="P29" s="40"/>
      <c r="Q29" s="40">
        <f>Q16/6</f>
        <v>17.117117117117115</v>
      </c>
      <c r="R29" s="40">
        <f>R16/6</f>
        <v>16.036036036036034</v>
      </c>
      <c r="S29" s="40">
        <f t="shared" ref="S29" si="1">S16/6</f>
        <v>16.846846846846848</v>
      </c>
    </row>
    <row r="30" spans="4:19" x14ac:dyDescent="0.5">
      <c r="E30" s="40">
        <f t="shared" ref="E30:O30" si="2">E17/6</f>
        <v>16.666666666666668</v>
      </c>
      <c r="F30" s="40">
        <f t="shared" si="2"/>
        <v>16.666666666666668</v>
      </c>
      <c r="G30" s="40">
        <f t="shared" si="2"/>
        <v>0</v>
      </c>
      <c r="H30" s="40"/>
      <c r="I30" s="40">
        <f t="shared" si="2"/>
        <v>16.666666666666668</v>
      </c>
      <c r="J30" s="40">
        <f t="shared" si="2"/>
        <v>16.666666666666668</v>
      </c>
      <c r="K30" s="40">
        <f t="shared" si="2"/>
        <v>8.3333333333333339</v>
      </c>
      <c r="L30" s="40"/>
      <c r="M30" s="40">
        <f t="shared" si="2"/>
        <v>9.6225044864937589E-2</v>
      </c>
      <c r="N30" s="40">
        <f t="shared" si="2"/>
        <v>9.6225044864937589E-2</v>
      </c>
      <c r="O30" s="40">
        <f t="shared" si="2"/>
        <v>-0.19245008972987523</v>
      </c>
      <c r="P30" s="40"/>
      <c r="Q30" s="40">
        <f>Q17/6</f>
        <v>20.833333333333332</v>
      </c>
      <c r="R30" s="40">
        <f t="shared" ref="R30:S30" si="3">R17/6</f>
        <v>20.833333333333332</v>
      </c>
      <c r="S30" s="40">
        <f t="shared" si="3"/>
        <v>8.3333333333333304</v>
      </c>
    </row>
    <row r="31" spans="4:19" x14ac:dyDescent="0.5">
      <c r="E31" s="40">
        <f t="shared" ref="E31:O31" si="4">E18/9</f>
        <v>0</v>
      </c>
      <c r="F31" s="40">
        <f t="shared" si="4"/>
        <v>11.111111111111111</v>
      </c>
      <c r="G31" s="40">
        <f t="shared" si="4"/>
        <v>3.4188034188034191</v>
      </c>
      <c r="H31" s="40"/>
      <c r="I31" s="40">
        <f t="shared" si="4"/>
        <v>9.8921706516643226</v>
      </c>
      <c r="J31" s="40">
        <f t="shared" si="4"/>
        <v>11.111111111111111</v>
      </c>
      <c r="K31" s="40">
        <f t="shared" si="4"/>
        <v>10.237748665696264</v>
      </c>
      <c r="L31" s="40"/>
      <c r="M31" s="40">
        <f t="shared" si="4"/>
        <v>-9.4562721816332101E-2</v>
      </c>
      <c r="N31" s="40">
        <f t="shared" si="4"/>
        <v>0.12237528705643005</v>
      </c>
      <c r="O31" s="40">
        <f t="shared" si="4"/>
        <v>-2.7812565240097589E-2</v>
      </c>
      <c r="P31" s="40"/>
      <c r="Q31" s="40">
        <f>Q18/9</f>
        <v>10.553093714098146</v>
      </c>
      <c r="R31" s="40">
        <f t="shared" ref="R31:S31" si="5">R18/9</f>
        <v>11.83325127195142</v>
      </c>
      <c r="S31" s="40">
        <f t="shared" si="5"/>
        <v>10.946988347283769</v>
      </c>
    </row>
    <row r="32" spans="4:19" x14ac:dyDescent="0.5">
      <c r="E32" s="40">
        <f t="shared" ref="E32:O32" si="6">E19/9</f>
        <v>6.38063806380638</v>
      </c>
      <c r="F32" s="40">
        <f t="shared" si="6"/>
        <v>0</v>
      </c>
      <c r="G32" s="40">
        <f t="shared" si="6"/>
        <v>11.111111111111109</v>
      </c>
      <c r="H32" s="40"/>
      <c r="I32" s="40">
        <f t="shared" si="6"/>
        <v>7.5632563256325636</v>
      </c>
      <c r="J32" s="40">
        <f t="shared" si="6"/>
        <v>2.7777777777777777</v>
      </c>
      <c r="K32" s="40">
        <f t="shared" si="6"/>
        <v>11.111111111111111</v>
      </c>
      <c r="L32" s="40"/>
      <c r="M32" s="40">
        <f t="shared" si="6"/>
        <v>1.0960880496063471E-2</v>
      </c>
      <c r="N32" s="40">
        <f t="shared" si="6"/>
        <v>-0.11618533325827286</v>
      </c>
      <c r="O32" s="40">
        <f t="shared" si="6"/>
        <v>0.10522445276220939</v>
      </c>
      <c r="P32" s="40"/>
      <c r="Q32" s="40">
        <f>Q19/9</f>
        <v>11.752136752136753</v>
      </c>
      <c r="R32" s="40">
        <f t="shared" ref="R32:S32" si="7">R19/9</f>
        <v>4.316239316239316</v>
      </c>
      <c r="S32" s="40">
        <f t="shared" si="7"/>
        <v>17.264957264957264</v>
      </c>
    </row>
    <row r="33" spans="5:19" x14ac:dyDescent="0.5">
      <c r="E33" s="40">
        <f t="shared" ref="E33:O33" si="8">E20/9</f>
        <v>9.936496077698914</v>
      </c>
      <c r="F33" s="40">
        <f t="shared" si="8"/>
        <v>11.111111111111111</v>
      </c>
      <c r="G33" s="40">
        <f t="shared" si="8"/>
        <v>0</v>
      </c>
      <c r="H33" s="40"/>
      <c r="I33" s="40">
        <f t="shared" si="8"/>
        <v>10.291391495771059</v>
      </c>
      <c r="J33" s="40">
        <f t="shared" si="8"/>
        <v>11.111111111111111</v>
      </c>
      <c r="K33" s="40">
        <f t="shared" si="8"/>
        <v>3.3570849264279921</v>
      </c>
      <c r="L33" s="40"/>
      <c r="M33" s="40">
        <f t="shared" si="8"/>
        <v>5.3162084175591623E-2</v>
      </c>
      <c r="N33" s="40">
        <f t="shared" si="8"/>
        <v>7.4542761326267748E-2</v>
      </c>
      <c r="O33" s="40">
        <f t="shared" si="8"/>
        <v>-0.12770484550185934</v>
      </c>
      <c r="P33" s="40"/>
      <c r="Q33" s="40">
        <f>Q20/9</f>
        <v>13.855092809234129</v>
      </c>
      <c r="R33" s="40">
        <f t="shared" ref="R33:S33" si="9">R20/9</f>
        <v>14.958664794883795</v>
      </c>
      <c r="S33" s="40">
        <f t="shared" si="9"/>
        <v>4.5195757292154113</v>
      </c>
    </row>
    <row r="34" spans="5:19" x14ac:dyDescent="0.5">
      <c r="E34" s="40">
        <f t="shared" ref="E34:O34" si="10">E21/12</f>
        <v>2.2727272727272729</v>
      </c>
      <c r="F34" s="40">
        <f t="shared" si="10"/>
        <v>0</v>
      </c>
      <c r="G34" s="40">
        <f t="shared" si="10"/>
        <v>8.3333333333333339</v>
      </c>
      <c r="H34" s="40"/>
      <c r="I34" s="40">
        <f t="shared" si="10"/>
        <v>5.9523809523809526</v>
      </c>
      <c r="J34" s="40">
        <f t="shared" si="10"/>
        <v>5.376344086021505</v>
      </c>
      <c r="K34" s="40">
        <f t="shared" si="10"/>
        <v>8.3333333333333339</v>
      </c>
      <c r="L34" s="40"/>
      <c r="M34" s="40">
        <f t="shared" si="10"/>
        <v>-2.4425432573356262E-2</v>
      </c>
      <c r="N34" s="40">
        <f t="shared" si="10"/>
        <v>-6.8391211205397498E-2</v>
      </c>
      <c r="O34" s="40">
        <f t="shared" si="10"/>
        <v>9.2816643778753705E-2</v>
      </c>
      <c r="P34" s="40"/>
      <c r="Q34" s="40">
        <f>Q21/12</f>
        <v>7.8059071729957807</v>
      </c>
      <c r="R34" s="40">
        <f t="shared" ref="R34:S34" si="11">R21/12</f>
        <v>6.8565400843881852</v>
      </c>
      <c r="S34" s="40">
        <f t="shared" si="11"/>
        <v>10.337552742616033</v>
      </c>
    </row>
    <row r="35" spans="5:19" x14ac:dyDescent="0.5">
      <c r="E35" s="40">
        <f t="shared" ref="E35:O35" si="12">E22/12</f>
        <v>8.3333333333333339</v>
      </c>
      <c r="F35" s="40">
        <f t="shared" si="12"/>
        <v>0</v>
      </c>
      <c r="G35" s="40">
        <f t="shared" si="12"/>
        <v>4.7619047619047619</v>
      </c>
      <c r="H35" s="40"/>
      <c r="I35" s="40">
        <f t="shared" si="12"/>
        <v>8.3333333333333339</v>
      </c>
      <c r="J35" s="40">
        <f t="shared" si="12"/>
        <v>5.6818181818181808</v>
      </c>
      <c r="K35" s="40">
        <f t="shared" si="12"/>
        <v>6.9444444444444455</v>
      </c>
      <c r="L35" s="40"/>
      <c r="M35" s="40">
        <f t="shared" si="12"/>
        <v>7.909649964604161E-2</v>
      </c>
      <c r="N35" s="40">
        <f t="shared" si="12"/>
        <v>-8.7006149610645844E-2</v>
      </c>
      <c r="O35" s="40">
        <f t="shared" si="12"/>
        <v>7.9096499646041356E-3</v>
      </c>
      <c r="P35" s="40"/>
      <c r="Q35" s="40">
        <f>Q22/12</f>
        <v>9.848484848484846</v>
      </c>
      <c r="R35" s="40">
        <f t="shared" ref="R35:S35" si="13">R22/12</f>
        <v>6.666666666666667</v>
      </c>
      <c r="S35" s="40">
        <f t="shared" si="13"/>
        <v>8.4848484848484844</v>
      </c>
    </row>
    <row r="36" spans="5:19" x14ac:dyDescent="0.5">
      <c r="E36" s="40">
        <f t="shared" ref="E36:O36" si="14">E23/12</f>
        <v>2.3809523809523809</v>
      </c>
      <c r="F36" s="40">
        <f t="shared" si="14"/>
        <v>8.3333333333333339</v>
      </c>
      <c r="G36" s="40">
        <f t="shared" si="14"/>
        <v>0</v>
      </c>
      <c r="H36" s="40"/>
      <c r="I36" s="40">
        <f t="shared" si="14"/>
        <v>7.2368421052631584</v>
      </c>
      <c r="J36" s="40">
        <f t="shared" si="14"/>
        <v>8.3333333333333339</v>
      </c>
      <c r="K36" s="40">
        <f t="shared" si="14"/>
        <v>6.7982456140350882</v>
      </c>
      <c r="L36" s="40"/>
      <c r="M36" s="40">
        <f t="shared" si="14"/>
        <v>-2.3112508176051216E-2</v>
      </c>
      <c r="N36" s="40">
        <f t="shared" si="14"/>
        <v>9.2450032704204863E-2</v>
      </c>
      <c r="O36" s="40">
        <f t="shared" si="14"/>
        <v>-6.9337524528153643E-2</v>
      </c>
      <c r="P36" s="40"/>
      <c r="Q36" s="40">
        <f>Q23/12</f>
        <v>8.0882352941176467</v>
      </c>
      <c r="R36" s="40">
        <f t="shared" ref="R36:S36" si="15">R23/12</f>
        <v>9.3137254901960791</v>
      </c>
      <c r="S36" s="40">
        <f t="shared" si="15"/>
        <v>7.5980392156862742</v>
      </c>
    </row>
    <row r="37" spans="5:19" x14ac:dyDescent="0.5">
      <c r="E37" s="40">
        <f t="shared" ref="E37:O37" si="16">E24/12</f>
        <v>8.3333333333333339</v>
      </c>
      <c r="F37" s="40">
        <f t="shared" si="16"/>
        <v>0</v>
      </c>
      <c r="G37" s="40">
        <f t="shared" si="16"/>
        <v>2.7777777777777781</v>
      </c>
      <c r="H37" s="40"/>
      <c r="I37" s="40">
        <f t="shared" si="16"/>
        <v>8.3333333333333339</v>
      </c>
      <c r="J37" s="40">
        <f t="shared" si="16"/>
        <v>4.7619047619047619</v>
      </c>
      <c r="K37" s="40">
        <f t="shared" si="16"/>
        <v>5.5555555555555545</v>
      </c>
      <c r="L37" s="40"/>
      <c r="M37" s="40">
        <f t="shared" si="16"/>
        <v>9.0924120931663466E-2</v>
      </c>
      <c r="N37" s="40">
        <f t="shared" si="16"/>
        <v>-7.2739296745330737E-2</v>
      </c>
      <c r="O37" s="40">
        <f t="shared" si="16"/>
        <v>-1.818482418633267E-2</v>
      </c>
      <c r="P37" s="40"/>
      <c r="Q37" s="40">
        <f>Q24/12</f>
        <v>10.784313725490195</v>
      </c>
      <c r="R37" s="40">
        <f t="shared" ref="R37:S37" si="17">R24/12</f>
        <v>6.3725490196078445</v>
      </c>
      <c r="S37" s="40">
        <f t="shared" si="17"/>
        <v>7.8431372549019613</v>
      </c>
    </row>
    <row r="38" spans="5:19" ht="22.5" customHeight="1" x14ac:dyDescent="0.5">
      <c r="E38" s="42">
        <f t="shared" ref="E38:O38" si="18">SUM(E29:E37)</f>
        <v>70.970813795184952</v>
      </c>
      <c r="F38" s="43">
        <f t="shared" si="18"/>
        <v>47.222222222222221</v>
      </c>
      <c r="G38" s="44">
        <f t="shared" si="18"/>
        <v>42.902930402930423</v>
      </c>
      <c r="H38" s="41"/>
      <c r="I38" s="42">
        <f t="shared" si="18"/>
        <v>90.93604153071206</v>
      </c>
      <c r="J38" s="43">
        <f t="shared" si="18"/>
        <v>81.44506702974445</v>
      </c>
      <c r="K38" s="44">
        <f t="shared" si="18"/>
        <v>77.064299606887943</v>
      </c>
      <c r="L38" s="41"/>
      <c r="M38" s="42">
        <f t="shared" si="18"/>
        <v>0.32170809571946418</v>
      </c>
      <c r="N38" s="43">
        <f t="shared" si="18"/>
        <v>-0.14554504430707488</v>
      </c>
      <c r="O38" s="44">
        <f t="shared" si="18"/>
        <v>-0.17616305141238839</v>
      </c>
      <c r="P38" s="41"/>
      <c r="Q38" s="42">
        <f>SUM(Q29:Q37)</f>
        <v>110.63771476700794</v>
      </c>
      <c r="R38" s="43">
        <f t="shared" ref="R38:S38" si="19">SUM(R29:R37)</f>
        <v>97.187006013302678</v>
      </c>
      <c r="S38" s="44">
        <f t="shared" si="19"/>
        <v>92.175279219689372</v>
      </c>
    </row>
    <row r="43" spans="5:19" ht="27.75" customHeight="1" x14ac:dyDescent="0.5">
      <c r="E43" s="50" t="s">
        <v>32</v>
      </c>
      <c r="F43" s="50"/>
      <c r="G43" s="50"/>
      <c r="I43" s="50" t="s">
        <v>32</v>
      </c>
      <c r="J43" s="50"/>
      <c r="K43" s="50"/>
      <c r="M43" s="50" t="s">
        <v>32</v>
      </c>
      <c r="N43" s="50"/>
      <c r="O43" s="50"/>
      <c r="Q43" s="50" t="s">
        <v>32</v>
      </c>
      <c r="R43" s="50"/>
      <c r="S43" s="50"/>
    </row>
    <row r="44" spans="5:19" x14ac:dyDescent="0.5">
      <c r="E44" s="40">
        <f t="shared" ref="E44:O44" si="20">E16/9</f>
        <v>11.111111111111111</v>
      </c>
      <c r="F44" s="40">
        <f t="shared" si="20"/>
        <v>0</v>
      </c>
      <c r="G44" s="40">
        <f t="shared" si="20"/>
        <v>8.3333333333333464</v>
      </c>
      <c r="H44" s="40"/>
      <c r="I44" s="40">
        <f t="shared" si="20"/>
        <v>11.111111111111111</v>
      </c>
      <c r="J44" s="40">
        <f t="shared" si="20"/>
        <v>10.416666666666666</v>
      </c>
      <c r="K44" s="40">
        <f t="shared" si="20"/>
        <v>10.928961748633881</v>
      </c>
      <c r="L44" s="40"/>
      <c r="M44" s="40">
        <f t="shared" si="20"/>
        <v>8.8960085447270687E-2</v>
      </c>
      <c r="N44" s="40">
        <f t="shared" si="20"/>
        <v>-0.12454411962617878</v>
      </c>
      <c r="O44" s="40">
        <f t="shared" si="20"/>
        <v>3.5584034178908562E-2</v>
      </c>
      <c r="P44" s="40"/>
      <c r="Q44" s="40">
        <f t="shared" ref="Q44:Q52" si="21">Q16/9</f>
        <v>11.411411411411411</v>
      </c>
      <c r="R44" s="40">
        <f t="shared" ref="R44:S44" si="22">R16/9</f>
        <v>10.69069069069069</v>
      </c>
      <c r="S44" s="40">
        <f t="shared" si="22"/>
        <v>11.231231231231233</v>
      </c>
    </row>
    <row r="45" spans="5:19" x14ac:dyDescent="0.5">
      <c r="E45" s="40">
        <f t="shared" ref="E45:O45" si="23">E17/9</f>
        <v>11.111111111111111</v>
      </c>
      <c r="F45" s="40">
        <f t="shared" si="23"/>
        <v>11.111111111111111</v>
      </c>
      <c r="G45" s="40">
        <f t="shared" si="23"/>
        <v>0</v>
      </c>
      <c r="H45" s="40"/>
      <c r="I45" s="40">
        <f t="shared" si="23"/>
        <v>11.111111111111111</v>
      </c>
      <c r="J45" s="40">
        <f t="shared" si="23"/>
        <v>11.111111111111111</v>
      </c>
      <c r="K45" s="40">
        <f t="shared" si="23"/>
        <v>5.5555555555555554</v>
      </c>
      <c r="L45" s="40"/>
      <c r="M45" s="40">
        <f t="shared" si="23"/>
        <v>6.4150029909958384E-2</v>
      </c>
      <c r="N45" s="40">
        <f t="shared" si="23"/>
        <v>6.4150029909958384E-2</v>
      </c>
      <c r="O45" s="40">
        <f t="shared" si="23"/>
        <v>-0.12830005981991682</v>
      </c>
      <c r="P45" s="40"/>
      <c r="Q45" s="40">
        <f t="shared" si="21"/>
        <v>13.888888888888889</v>
      </c>
      <c r="R45" s="40">
        <f t="shared" ref="R45:S45" si="24">R17/9</f>
        <v>13.888888888888889</v>
      </c>
      <c r="S45" s="40">
        <f t="shared" si="24"/>
        <v>5.5555555555555536</v>
      </c>
    </row>
    <row r="46" spans="5:19" x14ac:dyDescent="0.5">
      <c r="E46" s="40">
        <f t="shared" ref="E46:O46" si="25">E18/9</f>
        <v>0</v>
      </c>
      <c r="F46" s="40">
        <f t="shared" si="25"/>
        <v>11.111111111111111</v>
      </c>
      <c r="G46" s="40">
        <f t="shared" si="25"/>
        <v>3.4188034188034191</v>
      </c>
      <c r="H46" s="40"/>
      <c r="I46" s="40">
        <f t="shared" si="25"/>
        <v>9.8921706516643226</v>
      </c>
      <c r="J46" s="40">
        <f t="shared" si="25"/>
        <v>11.111111111111111</v>
      </c>
      <c r="K46" s="40">
        <f t="shared" si="25"/>
        <v>10.237748665696264</v>
      </c>
      <c r="L46" s="40"/>
      <c r="M46" s="40">
        <f t="shared" si="25"/>
        <v>-9.4562721816332101E-2</v>
      </c>
      <c r="N46" s="40">
        <f t="shared" si="25"/>
        <v>0.12237528705643005</v>
      </c>
      <c r="O46" s="40">
        <f t="shared" si="25"/>
        <v>-2.7812565240097589E-2</v>
      </c>
      <c r="P46" s="40"/>
      <c r="Q46" s="40">
        <f t="shared" si="21"/>
        <v>10.553093714098146</v>
      </c>
      <c r="R46" s="40">
        <f t="shared" ref="R46:S46" si="26">R18/9</f>
        <v>11.83325127195142</v>
      </c>
      <c r="S46" s="40">
        <f t="shared" si="26"/>
        <v>10.946988347283769</v>
      </c>
    </row>
    <row r="47" spans="5:19" x14ac:dyDescent="0.5">
      <c r="E47" s="40">
        <f t="shared" ref="E47:O47" si="27">E19/9</f>
        <v>6.38063806380638</v>
      </c>
      <c r="F47" s="40">
        <f t="shared" si="27"/>
        <v>0</v>
      </c>
      <c r="G47" s="40">
        <f t="shared" si="27"/>
        <v>11.111111111111109</v>
      </c>
      <c r="H47" s="40"/>
      <c r="I47" s="40">
        <f t="shared" si="27"/>
        <v>7.5632563256325636</v>
      </c>
      <c r="J47" s="40">
        <f t="shared" si="27"/>
        <v>2.7777777777777777</v>
      </c>
      <c r="K47" s="40">
        <f t="shared" si="27"/>
        <v>11.111111111111111</v>
      </c>
      <c r="L47" s="40"/>
      <c r="M47" s="40">
        <f t="shared" si="27"/>
        <v>1.0960880496063471E-2</v>
      </c>
      <c r="N47" s="40">
        <f t="shared" si="27"/>
        <v>-0.11618533325827286</v>
      </c>
      <c r="O47" s="40">
        <f t="shared" si="27"/>
        <v>0.10522445276220939</v>
      </c>
      <c r="P47" s="40"/>
      <c r="Q47" s="40">
        <f t="shared" si="21"/>
        <v>11.752136752136753</v>
      </c>
      <c r="R47" s="40">
        <f t="shared" ref="R47:S47" si="28">R19/9</f>
        <v>4.316239316239316</v>
      </c>
      <c r="S47" s="40">
        <f t="shared" si="28"/>
        <v>17.264957264957264</v>
      </c>
    </row>
    <row r="48" spans="5:19" x14ac:dyDescent="0.5">
      <c r="E48" s="40">
        <f t="shared" ref="E48:O48" si="29">E20/9</f>
        <v>9.936496077698914</v>
      </c>
      <c r="F48" s="40">
        <f t="shared" si="29"/>
        <v>11.111111111111111</v>
      </c>
      <c r="G48" s="40">
        <f t="shared" si="29"/>
        <v>0</v>
      </c>
      <c r="H48" s="40"/>
      <c r="I48" s="40">
        <f t="shared" si="29"/>
        <v>10.291391495771059</v>
      </c>
      <c r="J48" s="40">
        <f t="shared" si="29"/>
        <v>11.111111111111111</v>
      </c>
      <c r="K48" s="40">
        <f t="shared" si="29"/>
        <v>3.3570849264279921</v>
      </c>
      <c r="L48" s="40"/>
      <c r="M48" s="40">
        <f t="shared" si="29"/>
        <v>5.3162084175591623E-2</v>
      </c>
      <c r="N48" s="40">
        <f t="shared" si="29"/>
        <v>7.4542761326267748E-2</v>
      </c>
      <c r="O48" s="40">
        <f t="shared" si="29"/>
        <v>-0.12770484550185934</v>
      </c>
      <c r="P48" s="40"/>
      <c r="Q48" s="40">
        <f t="shared" si="21"/>
        <v>13.855092809234129</v>
      </c>
      <c r="R48" s="40">
        <f t="shared" ref="R48:S48" si="30">R20/9</f>
        <v>14.958664794883795</v>
      </c>
      <c r="S48" s="40">
        <f t="shared" si="30"/>
        <v>4.5195757292154113</v>
      </c>
    </row>
    <row r="49" spans="5:19" x14ac:dyDescent="0.5">
      <c r="E49" s="40">
        <f t="shared" ref="E49:O49" si="31">E21/9</f>
        <v>3.0303030303030303</v>
      </c>
      <c r="F49" s="40">
        <f t="shared" si="31"/>
        <v>0</v>
      </c>
      <c r="G49" s="40">
        <f t="shared" si="31"/>
        <v>11.111111111111111</v>
      </c>
      <c r="H49" s="40"/>
      <c r="I49" s="40">
        <f t="shared" si="31"/>
        <v>7.9365079365079367</v>
      </c>
      <c r="J49" s="40">
        <f t="shared" si="31"/>
        <v>7.1684587813620073</v>
      </c>
      <c r="K49" s="40">
        <f t="shared" si="31"/>
        <v>11.111111111111111</v>
      </c>
      <c r="L49" s="40"/>
      <c r="M49" s="40">
        <f t="shared" si="31"/>
        <v>-3.2567243431141681E-2</v>
      </c>
      <c r="N49" s="40">
        <f t="shared" si="31"/>
        <v>-9.1188281607196664E-2</v>
      </c>
      <c r="O49" s="40">
        <f t="shared" si="31"/>
        <v>0.12375552503833827</v>
      </c>
      <c r="P49" s="40"/>
      <c r="Q49" s="40">
        <f t="shared" si="21"/>
        <v>10.40787623066104</v>
      </c>
      <c r="R49" s="40">
        <f t="shared" ref="R49:S49" si="32">R21/9</f>
        <v>9.1420534458509124</v>
      </c>
      <c r="S49" s="40">
        <f t="shared" si="32"/>
        <v>13.783403656821378</v>
      </c>
    </row>
    <row r="50" spans="5:19" x14ac:dyDescent="0.5">
      <c r="E50" s="40">
        <f t="shared" ref="E50:O50" si="33">E22/9</f>
        <v>11.111111111111111</v>
      </c>
      <c r="F50" s="40">
        <f t="shared" si="33"/>
        <v>0</v>
      </c>
      <c r="G50" s="40">
        <f t="shared" si="33"/>
        <v>6.3492063492063497</v>
      </c>
      <c r="H50" s="40"/>
      <c r="I50" s="40">
        <f t="shared" si="33"/>
        <v>11.111111111111111</v>
      </c>
      <c r="J50" s="40">
        <f t="shared" si="33"/>
        <v>7.5757575757575744</v>
      </c>
      <c r="K50" s="40">
        <f t="shared" si="33"/>
        <v>9.2592592592592595</v>
      </c>
      <c r="L50" s="40"/>
      <c r="M50" s="40">
        <f t="shared" si="33"/>
        <v>0.10546199952805549</v>
      </c>
      <c r="N50" s="40">
        <f t="shared" si="33"/>
        <v>-0.11600819948086112</v>
      </c>
      <c r="O50" s="40">
        <f t="shared" si="33"/>
        <v>1.0546199952805514E-2</v>
      </c>
      <c r="P50" s="40"/>
      <c r="Q50" s="40">
        <f t="shared" si="21"/>
        <v>13.131313131313128</v>
      </c>
      <c r="R50" s="40">
        <f t="shared" ref="R50:S50" si="34">R22/9</f>
        <v>8.8888888888888893</v>
      </c>
      <c r="S50" s="40">
        <f t="shared" si="34"/>
        <v>11.313131313131313</v>
      </c>
    </row>
    <row r="51" spans="5:19" x14ac:dyDescent="0.5">
      <c r="E51" s="40">
        <f t="shared" ref="E51:O51" si="35">E23/9</f>
        <v>3.1746031746031749</v>
      </c>
      <c r="F51" s="40">
        <f t="shared" si="35"/>
        <v>11.111111111111111</v>
      </c>
      <c r="G51" s="40">
        <f t="shared" si="35"/>
        <v>0</v>
      </c>
      <c r="H51" s="40"/>
      <c r="I51" s="40">
        <f t="shared" si="35"/>
        <v>9.6491228070175445</v>
      </c>
      <c r="J51" s="40">
        <f t="shared" si="35"/>
        <v>11.111111111111111</v>
      </c>
      <c r="K51" s="40">
        <f t="shared" si="35"/>
        <v>9.064327485380117</v>
      </c>
      <c r="L51" s="40"/>
      <c r="M51" s="40">
        <f t="shared" si="35"/>
        <v>-3.0816677568068288E-2</v>
      </c>
      <c r="N51" s="40">
        <f t="shared" si="35"/>
        <v>0.12326671027227315</v>
      </c>
      <c r="O51" s="40">
        <f t="shared" si="35"/>
        <v>-9.2450032704204863E-2</v>
      </c>
      <c r="P51" s="40"/>
      <c r="Q51" s="40">
        <f t="shared" si="21"/>
        <v>10.784313725490197</v>
      </c>
      <c r="R51" s="40">
        <f t="shared" ref="R51:S51" si="36">R23/9</f>
        <v>12.418300653594772</v>
      </c>
      <c r="S51" s="40">
        <f t="shared" si="36"/>
        <v>10.130718954248366</v>
      </c>
    </row>
    <row r="52" spans="5:19" x14ac:dyDescent="0.5">
      <c r="E52" s="40">
        <f t="shared" ref="E52:O52" si="37">E24/9</f>
        <v>11.111111111111111</v>
      </c>
      <c r="F52" s="40">
        <f t="shared" si="37"/>
        <v>0</v>
      </c>
      <c r="G52" s="40">
        <f t="shared" si="37"/>
        <v>3.7037037037037042</v>
      </c>
      <c r="H52" s="40"/>
      <c r="I52" s="40">
        <f t="shared" si="37"/>
        <v>11.111111111111111</v>
      </c>
      <c r="J52" s="40">
        <f t="shared" si="37"/>
        <v>6.3492063492063489</v>
      </c>
      <c r="K52" s="40">
        <f t="shared" si="37"/>
        <v>7.4074074074074066</v>
      </c>
      <c r="L52" s="40"/>
      <c r="M52" s="40">
        <f t="shared" si="37"/>
        <v>0.12123216124221796</v>
      </c>
      <c r="N52" s="40">
        <f t="shared" si="37"/>
        <v>-9.698572899377432E-2</v>
      </c>
      <c r="O52" s="40">
        <f t="shared" si="37"/>
        <v>-2.4246432248443563E-2</v>
      </c>
      <c r="P52" s="40"/>
      <c r="Q52" s="40">
        <f t="shared" si="21"/>
        <v>14.37908496732026</v>
      </c>
      <c r="R52" s="40">
        <f t="shared" ref="R52:S52" si="38">R24/9</f>
        <v>8.4967320261437926</v>
      </c>
      <c r="S52" s="40">
        <f t="shared" si="38"/>
        <v>10.457516339869281</v>
      </c>
    </row>
    <row r="53" spans="5:19" ht="25.5" customHeight="1" x14ac:dyDescent="0.5">
      <c r="E53" s="42">
        <f t="shared" ref="E53:O53" si="39">SUM(E44:E52)</f>
        <v>66.966484790855944</v>
      </c>
      <c r="F53" s="43">
        <f t="shared" si="39"/>
        <v>44.444444444444443</v>
      </c>
      <c r="G53" s="44">
        <f t="shared" si="39"/>
        <v>44.027269027269035</v>
      </c>
      <c r="H53" s="41"/>
      <c r="I53" s="42">
        <f t="shared" si="39"/>
        <v>89.776893661037874</v>
      </c>
      <c r="J53" s="43">
        <f t="shared" si="39"/>
        <v>78.732311595214824</v>
      </c>
      <c r="K53" s="44">
        <f>SUM(K44:K52)</f>
        <v>78.032567270582689</v>
      </c>
      <c r="L53" s="41"/>
      <c r="M53" s="42">
        <f t="shared" si="39"/>
        <v>0.28598059798361558</v>
      </c>
      <c r="N53" s="44">
        <f t="shared" si="39"/>
        <v>-0.16057687440135443</v>
      </c>
      <c r="O53" s="43">
        <f t="shared" si="39"/>
        <v>-0.12540372358226046</v>
      </c>
      <c r="P53" s="41"/>
      <c r="Q53" s="42">
        <f>SUM(Q44:Q52)</f>
        <v>110.16321163055395</v>
      </c>
      <c r="R53" s="44">
        <f t="shared" ref="R53:S53" si="40">SUM(R44:R52)</f>
        <v>94.633709977132469</v>
      </c>
      <c r="S53" s="43">
        <f t="shared" si="40"/>
        <v>95.203078392313571</v>
      </c>
    </row>
  </sheetData>
  <mergeCells count="12">
    <mergeCell ref="Q43:S43"/>
    <mergeCell ref="M28:O28"/>
    <mergeCell ref="I28:K28"/>
    <mergeCell ref="E28:G28"/>
    <mergeCell ref="E43:G43"/>
    <mergeCell ref="I43:K43"/>
    <mergeCell ref="M43:O43"/>
    <mergeCell ref="E14:G14"/>
    <mergeCell ref="I14:K14"/>
    <mergeCell ref="M14:O14"/>
    <mergeCell ref="Q14:S14"/>
    <mergeCell ref="Q28:S28"/>
  </mergeCells>
  <pageMargins left="0.7" right="0.7" top="0.75" bottom="0.75" header="0.3" footer="0.3"/>
  <pageSetup paperSize="9" orientation="portrait" r:id="rId1"/>
  <ignoredErrors>
    <ignoredError sqref="E23:L23 Q23:S23 P23 M23:O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Sakamoto Kazuki</cp:lastModifiedBy>
  <dcterms:created xsi:type="dcterms:W3CDTF">2020-04-29T09:50:01Z</dcterms:created>
  <dcterms:modified xsi:type="dcterms:W3CDTF">2022-04-26T12:23:08Z</dcterms:modified>
</cp:coreProperties>
</file>